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25" activeTab="0"/>
  </bookViews>
  <sheets>
    <sheet name="Титул" sheetId="1" r:id="rId1"/>
    <sheet name="Т1" sheetId="2" r:id="rId2"/>
    <sheet name="Т2" sheetId="3" r:id="rId3"/>
    <sheet name="Т4" sheetId="4" r:id="rId4"/>
  </sheets>
  <externalReferences>
    <externalReference r:id="rId7"/>
    <externalReference r:id="rId8"/>
  </externalReference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<sst xmlns="http://schemas.openxmlformats.org/spreadsheetml/2006/main" count="266" uniqueCount="162">
  <si>
    <t>Наименование показателя</t>
  </si>
  <si>
    <t>Значение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</si>
  <si>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</si>
  <si>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</si>
  <si>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теплоснабжение, в том числе:</t>
  </si>
  <si>
    <t>Население:</t>
  </si>
  <si>
    <t>одноставочный</t>
  </si>
  <si>
    <t>руб./Гкал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</si>
  <si>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</si>
  <si>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</si>
  <si>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</si>
  <si>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руб./Гкал в мес.</t>
  </si>
  <si>
    <t>Бюджетные потребители:</t>
  </si>
  <si>
    <t>Прочие потребители:</t>
  </si>
  <si>
    <t>Утвержденный тариф на передачу тепловой энергии (мощности)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</si>
  <si>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</si>
  <si>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</si>
  <si>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</si>
  <si>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</si>
  <si>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</si>
  <si>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</si>
  <si>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</si>
  <si>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руб./Гкал ч</t>
  </si>
  <si>
    <t>Утвержденный тариф регулируемых организаций на подключение к системе теплоснабжения</t>
  </si>
  <si>
    <t>№ 
п/п</t>
  </si>
  <si>
    <t>Дата 
ввода</t>
  </si>
  <si>
    <t>Форма Т 1. Информация о тарифах на товары и услуги и надбавках к тарифам</t>
  </si>
  <si>
    <t>в сфере теплоснабжения и сфере  оказания  услуг  по  передаче  тепловой  энергии</t>
  </si>
  <si>
    <t>Единица 
измерения</t>
  </si>
  <si>
    <t>-</t>
  </si>
  <si>
    <t>для потребителей, получающих тепловую энергию 
по собственным сетям ООО "Теплогенерирующий комплекс"</t>
  </si>
  <si>
    <t>для потребителей, получающих тепловую энергию 
по собственным сетям ООО "Теплогенерирующий комплекс" 
и сетям ОАО "Электротехнический комплекс"</t>
  </si>
  <si>
    <t xml:space="preserve">для потребителей, получающих тепловую энергию 
на коллекторах ООО "Теплогенерирующий комплекс" </t>
  </si>
  <si>
    <t>для потребителей, получающих тепловую энергию 
по сетям ОАО "Электротехнический комплекс"</t>
  </si>
  <si>
    <t>для потребителей, получающих тепловую энергию 
по собственным сетям ООО "Теплогенерирующий комплекс" 
и сетям ОАО "Омскметаллооптторг"</t>
  </si>
  <si>
    <t>для потребителей, получающих тепловую энергию 
по собственным сетям ООО "Теплогенерирующий комплекс", 
сетям ОАО "Омскметаллооптторг" и сетям ОАО "Омсктехоптторг"</t>
  </si>
  <si>
    <t>для потребителей, получающих тепловую энергию 
по собственным сетям ООО "Теплогенерирующий комплекс" 
и сетям ООО " НТК "Сибкриотехника"</t>
  </si>
  <si>
    <t>до 31.12.2011</t>
  </si>
  <si>
    <t>Приказ</t>
  </si>
  <si>
    <t>РЭК Омской области</t>
  </si>
  <si>
    <t>от 30.11.2010 
№378/59</t>
  </si>
  <si>
    <t>Срок 
действия</t>
  </si>
  <si>
    <t>Источник 
официального 
опубликования 
решения</t>
  </si>
  <si>
    <t>Сайт РЭК
www.tarif-omsk.ru</t>
  </si>
  <si>
    <t>Форма Т 2. Информация об основных показателях</t>
  </si>
  <si>
    <t>финансово-хозяйственной деятельности организации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</si>
  <si>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</si>
  <si>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</si>
  <si>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</si>
  <si>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</si>
  <si>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расходы на покупаемую тепловую энергию (мощность)</t>
  </si>
  <si>
    <t>Стоимость</t>
  </si>
  <si>
    <t>Объем</t>
  </si>
  <si>
    <t>Стоимость за единицу объема</t>
  </si>
  <si>
    <t>Способ приобретения</t>
  </si>
  <si>
    <t>средневзвешенная стоимость 1 кВт*ч</t>
  </si>
  <si>
    <t>руб.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</si>
  <si>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</si>
  <si>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</si>
  <si>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</si>
  <si>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</si>
  <si>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</si>
  <si>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</si>
  <si>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</si>
  <si>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</si>
  <si>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</si>
  <si>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страховые взносы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</si>
  <si>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</si>
  <si>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</si>
  <si>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объем товаров и услуг</t>
  </si>
  <si>
    <t>способ приобретения товаров и услуг</t>
  </si>
  <si>
    <t>объем услуг</t>
  </si>
  <si>
    <t>способ приобретения услуг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</si>
  <si>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</si>
  <si>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</si>
  <si>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</si>
  <si>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</si>
  <si>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</si>
  <si>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</si>
  <si>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</si>
  <si>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</si>
  <si>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</si>
  <si>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</si>
  <si>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</si>
  <si>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</si>
  <si>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</si>
  <si>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</si>
  <si>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</si>
  <si>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</si>
  <si>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</si>
  <si>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</si>
  <si>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</si>
  <si>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</si>
  <si>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</si>
  <si>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</si>
  <si>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</si>
  <si>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</si>
  <si>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</si>
  <si>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</si>
  <si>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</si>
  <si>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</si>
  <si>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</si>
  <si>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3.1</t>
  </si>
  <si>
    <t>3.2</t>
  </si>
  <si>
    <t>3.2.1</t>
  </si>
  <si>
    <t>3.3</t>
  </si>
  <si>
    <t>3.4</t>
  </si>
  <si>
    <t>3.3.1</t>
  </si>
  <si>
    <t>3.3.2</t>
  </si>
  <si>
    <t>3.6</t>
  </si>
  <si>
    <t>3.5</t>
  </si>
  <si>
    <t>3.6.1</t>
  </si>
  <si>
    <t>3.7</t>
  </si>
  <si>
    <t>3.8</t>
  </si>
  <si>
    <t>3.9</t>
  </si>
  <si>
    <t>3.7.1</t>
  </si>
  <si>
    <t>3.8.1</t>
  </si>
  <si>
    <t>3.8.2</t>
  </si>
  <si>
    <t>3.9.1</t>
  </si>
  <si>
    <t>3.9.2</t>
  </si>
  <si>
    <t>3.10</t>
  </si>
  <si>
    <t>3.11</t>
  </si>
  <si>
    <t>11.1</t>
  </si>
  <si>
    <t>11.2</t>
  </si>
  <si>
    <t>страховые  взносы</t>
  </si>
  <si>
    <t>расходы на покупаемую электрическую энергию (мощность), 
потребляемую оборудованием, используемым в технологическом процессе:</t>
  </si>
  <si>
    <t>расходы на услуги производственного характера, выполняемые по договорам 
с организациями на проведение регламентных работ в рамках технологического процесса</t>
  </si>
  <si>
    <t>в том числе по каждой организации, сумма оплаты услуг которой 
превышает 20% суммы расходов по данной статье</t>
  </si>
  <si>
    <t>в том числе по каждой организации, сумма оплаты услуг которой 
превышает 20% суммы расходов на ремонт</t>
  </si>
  <si>
    <t>себестоимость производимых товаров (оказываемых услуг) по регулируемому виду деятельности, 
в том числе:</t>
  </si>
  <si>
    <t>расходы на топливо (природный газ)</t>
  </si>
  <si>
    <t>покупка</t>
  </si>
  <si>
    <t>ООО "Промсервис"</t>
  </si>
  <si>
    <t>ООО "Учет-сервис"</t>
  </si>
  <si>
    <r>
      <t>тыс.м</t>
    </r>
    <r>
      <rPr>
        <vertAlign val="superscript"/>
        <sz val="11"/>
        <rFont val="Times New Roman"/>
        <family val="1"/>
      </rPr>
      <t>3</t>
    </r>
  </si>
  <si>
    <t xml:space="preserve">ФОРМЫ ПРЕДОСТАВЛЕНИЯ РЕГУЛИРУЕМЫМИ ОРГАНИЗАЦИЯМИ ИНФОРМАЦИИ В СФЕРЕ ТЕПЛОСНАБЖЕНИЯ И СФЕРЕ  ОКАЗАНИЯ  УСЛУГ  </t>
  </si>
  <si>
    <t xml:space="preserve">ПО  ПЕРЕДАЧЕ  ТЕПЛОВОЙ  ЭНЕРГИИ  </t>
  </si>
  <si>
    <t>Отчетный период</t>
  </si>
  <si>
    <t>Муниципальный район</t>
  </si>
  <si>
    <t>Наименование организации</t>
  </si>
  <si>
    <t>ИНН</t>
  </si>
  <si>
    <t>КПП</t>
  </si>
  <si>
    <t>Вид деятельности</t>
  </si>
  <si>
    <t>Юридический адрес</t>
  </si>
  <si>
    <t>Почтовый адрес</t>
  </si>
  <si>
    <t>Руководитель</t>
  </si>
  <si>
    <t>Главный бухгалтер</t>
  </si>
  <si>
    <t>Должностное лицо, ответственное за предоставление информации</t>
  </si>
  <si>
    <t>ООО "Теплогенерирующий комплекс"</t>
  </si>
  <si>
    <t>Инвестиционная программа отсутствует</t>
  </si>
  <si>
    <t>Яжемчук Владимир Александрович</t>
  </si>
  <si>
    <t>Сластникова Людмила Павловна</t>
  </si>
  <si>
    <t>650-227</t>
  </si>
  <si>
    <t>2010 год</t>
  </si>
  <si>
    <t>г.Омск</t>
  </si>
  <si>
    <t>Выработка и распределение тепловой энергии</t>
  </si>
  <si>
    <t>Мироненко Максим Сергеевич</t>
  </si>
  <si>
    <t>вед.экономист</t>
  </si>
  <si>
    <t>607-682</t>
  </si>
  <si>
    <t>maxim_mironenko@mail.ru</t>
  </si>
  <si>
    <t>644043, г.Омск, ул. Чапаева, 71</t>
  </si>
  <si>
    <r>
      <t>644050, г.Омск, пр.Мира, 5</t>
    </r>
    <r>
      <rPr>
        <vertAlign val="superscript"/>
        <sz val="12"/>
        <rFont val="Times New Roman"/>
        <family val="1"/>
      </rPr>
      <t>Б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</si>
</sst>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#,##0.0000"/>
    <numFmt numFmtId="172" formatCode="#,##0.00000"/>
  </numFmts>
  <fonts count="1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>
        <color indexed="8"/>
      </bottom>
    </border>
    <border>
      <left style="medium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1" fillId="2" borderId="22" xfId="0" applyNumberFormat="1" applyFont="1" applyFill="1" applyBorder="1" applyAlignment="1">
      <alignment horizontal="left" vertical="top"/>
    </xf>
    <xf numFmtId="49" fontId="1" fillId="2" borderId="23" xfId="0" applyNumberFormat="1" applyFont="1" applyFill="1" applyBorder="1" applyAlignment="1">
      <alignment horizontal="left" vertical="top"/>
    </xf>
    <xf numFmtId="49" fontId="1" fillId="2" borderId="24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9" fontId="1" fillId="0" borderId="3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4" fontId="1" fillId="0" borderId="6" xfId="0" applyNumberFormat="1" applyFont="1" applyBorder="1" applyAlignment="1">
      <alignment horizontal="right" vertical="center"/>
    </xf>
    <xf numFmtId="49" fontId="7" fillId="2" borderId="23" xfId="0" applyNumberFormat="1" applyFont="1" applyFill="1" applyBorder="1" applyAlignment="1">
      <alignment horizontal="left" vertical="top"/>
    </xf>
    <xf numFmtId="0" fontId="7" fillId="0" borderId="26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70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wrapText="1" indent="1"/>
    </xf>
    <xf numFmtId="0" fontId="7" fillId="2" borderId="3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49" fontId="7" fillId="2" borderId="23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7" fillId="2" borderId="1" xfId="0" applyFont="1" applyFill="1" applyBorder="1" applyAlignment="1">
      <alignment horizontal="left" vertical="top" wrapText="1" indent="2"/>
    </xf>
    <xf numFmtId="0" fontId="7" fillId="2" borderId="3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3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6" xfId="15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s\&#1058;&#1040;&#1056;&#1048;&#1060;&#1067;\&#1056;&#1069;&#1050;%202011\&#1069;&#1058;&#1050;-&#1058;&#1043;&#1050;&#1086;&#1084;%20&#1074;%20&#1056;&#106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Docs\&#1058;&#1040;&#1056;&#1048;&#1060;&#1067;\&#1058;&#1043;&#1050;&#1086;&#1084;\2011\&#1056;&#1072;&#1089;&#1095;&#1077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"/>
    </sheetNames>
    <sheetDataSet>
      <sheetData sheetId="0">
        <row r="7">
          <cell r="S7">
            <v>236687.28</v>
          </cell>
        </row>
        <row r="8">
          <cell r="S8">
            <v>6174.41</v>
          </cell>
        </row>
        <row r="9">
          <cell r="S9">
            <v>9064.2</v>
          </cell>
        </row>
        <row r="13">
          <cell r="U13">
            <v>7750.75</v>
          </cell>
        </row>
        <row r="14">
          <cell r="S14">
            <v>9102.98</v>
          </cell>
        </row>
        <row r="15">
          <cell r="S15">
            <v>44681.99</v>
          </cell>
        </row>
        <row r="16">
          <cell r="S16">
            <v>851.78</v>
          </cell>
        </row>
        <row r="17">
          <cell r="S17">
            <v>48273.04</v>
          </cell>
        </row>
        <row r="18">
          <cell r="S18">
            <v>61736.17</v>
          </cell>
          <cell r="U18">
            <v>3323.74</v>
          </cell>
        </row>
        <row r="19">
          <cell r="S19">
            <v>33595.31</v>
          </cell>
          <cell r="U19">
            <v>965.89</v>
          </cell>
        </row>
        <row r="26">
          <cell r="S26">
            <v>186.197</v>
          </cell>
        </row>
        <row r="56">
          <cell r="T56">
            <v>36222.86</v>
          </cell>
        </row>
        <row r="57">
          <cell r="T57">
            <v>977.71</v>
          </cell>
        </row>
        <row r="58">
          <cell r="T58">
            <v>5817.57</v>
          </cell>
        </row>
        <row r="62">
          <cell r="T62">
            <v>3916.8</v>
          </cell>
        </row>
        <row r="63">
          <cell r="T63">
            <v>5777.19</v>
          </cell>
        </row>
        <row r="64">
          <cell r="T64">
            <v>4502.4</v>
          </cell>
        </row>
        <row r="65">
          <cell r="T65">
            <v>711.58</v>
          </cell>
        </row>
        <row r="66">
          <cell r="T66">
            <v>2269.61</v>
          </cell>
        </row>
        <row r="67">
          <cell r="T67">
            <v>12687.16</v>
          </cell>
        </row>
        <row r="68">
          <cell r="T68">
            <v>6404.7</v>
          </cell>
        </row>
        <row r="75">
          <cell r="T75">
            <v>33.854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ТЭ"/>
      <sheetName val="титул ПТЭ"/>
      <sheetName val="П 1.7"/>
      <sheetName val="П 1.8"/>
      <sheetName val="П 1.9"/>
      <sheetName val="П 1.10"/>
      <sheetName val="П 1.11"/>
      <sheetName val="П 1.12"/>
      <sheetName val="П 1.15"/>
      <sheetName val="П 1.15 (т)"/>
      <sheetName val="П 1.15 (пт)"/>
      <sheetName val="П 1.17"/>
      <sheetName val="П 1.19.1 (Свод)"/>
      <sheetName val="П 1.19.1"/>
      <sheetName val="П 1.19.2"/>
      <sheetName val="П 1.20"/>
      <sheetName val="П 1.20.2"/>
      <sheetName val="П 1.20.4"/>
      <sheetName val="П 1.21"/>
      <sheetName val="П 1.21.2"/>
      <sheetName val="П 1.21.4"/>
      <sheetName val="П 1.24.1"/>
      <sheetName val="П 1.28"/>
      <sheetName val="П 1.28.1"/>
      <sheetName val="П 1.28.2"/>
      <sheetName val="П 1.28.3 (temp)"/>
      <sheetName val="П 1.28.3 (30 Сев)"/>
      <sheetName val="П 1.28.3 (22 Пс)"/>
      <sheetName val="Касс. разрыв '11"/>
      <sheetName val="Касс. разрыв '11 (передача)"/>
      <sheetName val="Почт. МПжХ"/>
      <sheetName val="П 1.28.3"/>
      <sheetName val="П 1.28.3 (население)"/>
      <sheetName val="Касс. разрыв '08 (АБ)"/>
    </sheetNames>
    <sheetDataSet>
      <sheetData sheetId="13">
        <row r="38">
          <cell r="G38">
            <v>40556.09352689686</v>
          </cell>
          <cell r="I38">
            <v>7731.726193885507</v>
          </cell>
        </row>
        <row r="55">
          <cell r="G55">
            <v>23657.600718815618</v>
          </cell>
          <cell r="I55">
            <v>4510.1506396527675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im_mironenk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5.125" style="0" customWidth="1"/>
    <col min="2" max="2" width="55.75390625" style="0" customWidth="1"/>
  </cols>
  <sheetData>
    <row r="1" spans="1:2" ht="32.25" customHeight="1">
      <c r="A1" s="84" t="s">
        <v>135</v>
      </c>
      <c r="B1" s="84"/>
    </row>
    <row r="2" spans="1:2" ht="15.75">
      <c r="A2" s="84" t="s">
        <v>136</v>
      </c>
      <c r="B2" s="84"/>
    </row>
    <row r="3" ht="16.5" thickBot="1">
      <c r="A3" s="74"/>
    </row>
    <row r="4" spans="1:2" ht="15.75">
      <c r="A4" s="78" t="s">
        <v>137</v>
      </c>
      <c r="B4" s="75" t="s">
        <v>153</v>
      </c>
    </row>
    <row r="5" spans="1:2" ht="15.75">
      <c r="A5" s="79" t="s">
        <v>138</v>
      </c>
      <c r="B5" s="76" t="s">
        <v>154</v>
      </c>
    </row>
    <row r="6" spans="1:2" ht="15.75">
      <c r="A6" s="79" t="s">
        <v>139</v>
      </c>
      <c r="B6" s="77" t="s">
        <v>148</v>
      </c>
    </row>
    <row r="7" spans="1:2" ht="15.75">
      <c r="A7" s="79" t="s">
        <v>140</v>
      </c>
      <c r="B7" s="76">
        <v>5503109356</v>
      </c>
    </row>
    <row r="8" spans="1:2" ht="15.75">
      <c r="A8" s="79" t="s">
        <v>141</v>
      </c>
      <c r="B8" s="76">
        <v>550301001</v>
      </c>
    </row>
    <row r="9" spans="1:2" ht="15.75">
      <c r="A9" s="79" t="s">
        <v>142</v>
      </c>
      <c r="B9" s="77" t="s">
        <v>155</v>
      </c>
    </row>
    <row r="10" spans="1:2" ht="15.75">
      <c r="A10" s="79" t="s">
        <v>143</v>
      </c>
      <c r="B10" s="77" t="s">
        <v>160</v>
      </c>
    </row>
    <row r="11" spans="1:2" ht="18.75">
      <c r="A11" s="79" t="s">
        <v>144</v>
      </c>
      <c r="B11" s="77" t="s">
        <v>161</v>
      </c>
    </row>
    <row r="12" spans="1:2" ht="15.75">
      <c r="A12" s="82" t="s">
        <v>145</v>
      </c>
      <c r="B12" s="76" t="s">
        <v>150</v>
      </c>
    </row>
    <row r="13" spans="1:2" ht="15.75">
      <c r="A13" s="82"/>
      <c r="B13" s="76" t="s">
        <v>152</v>
      </c>
    </row>
    <row r="14" spans="1:2" ht="15.75">
      <c r="A14" s="82" t="s">
        <v>146</v>
      </c>
      <c r="B14" s="76" t="s">
        <v>151</v>
      </c>
    </row>
    <row r="15" spans="1:2" ht="15.75">
      <c r="A15" s="82"/>
      <c r="B15" s="76" t="s">
        <v>152</v>
      </c>
    </row>
    <row r="16" spans="1:2" ht="15.75">
      <c r="A16" s="82" t="s">
        <v>147</v>
      </c>
      <c r="B16" s="76" t="s">
        <v>156</v>
      </c>
    </row>
    <row r="17" spans="1:2" ht="15.75">
      <c r="A17" s="82"/>
      <c r="B17" s="76" t="s">
        <v>157</v>
      </c>
    </row>
    <row r="18" spans="1:2" ht="15.75">
      <c r="A18" s="82"/>
      <c r="B18" s="76" t="s">
        <v>158</v>
      </c>
    </row>
    <row r="19" spans="1:2" ht="13.5" thickBot="1">
      <c r="A19" s="83"/>
      <c r="B19" s="113" t="s">
        <v>159</v>
      </c>
    </row>
    <row r="20" ht="15.75">
      <c r="A20" s="74"/>
    </row>
    <row r="21" ht="15.75">
      <c r="A21" s="74"/>
    </row>
  </sheetData>
  <mergeCells count="5">
    <mergeCell ref="A12:A13"/>
    <mergeCell ref="A14:A15"/>
    <mergeCell ref="A16:A19"/>
    <mergeCell ref="A1:B1"/>
    <mergeCell ref="A2:B2"/>
  </mergeCells>
  <hyperlinks>
    <hyperlink ref="B19" r:id="rId1" display="maxim_mironenko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0" zoomScaleNormal="70" workbookViewId="0" topLeftCell="A16">
      <selection activeCell="K35" sqref="K35"/>
    </sheetView>
  </sheetViews>
  <sheetFormatPr defaultColWidth="9.00390625" defaultRowHeight="12.75"/>
  <cols>
    <col min="1" max="1" width="4.125" style="0" bestFit="1" customWidth="1"/>
    <col min="2" max="2" width="100.25390625" style="0" bestFit="1" customWidth="1"/>
    <col min="3" max="3" width="17.125" style="0" bestFit="1" customWidth="1"/>
    <col min="4" max="4" width="12.375" style="0" bestFit="1" customWidth="1"/>
    <col min="5" max="5" width="12.375" style="10" bestFit="1" customWidth="1"/>
    <col min="6" max="6" width="15.375" style="10" bestFit="1" customWidth="1"/>
    <col min="7" max="7" width="15.375" style="0" customWidth="1"/>
    <col min="8" max="8" width="26.00390625" style="10" customWidth="1"/>
    <col min="9" max="9" width="19.875" style="0" customWidth="1"/>
    <col min="10" max="10" width="17.75390625" style="0" customWidth="1"/>
  </cols>
  <sheetData>
    <row r="1" spans="1:10" ht="20.25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0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6.5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1" customFormat="1" ht="63.75" thickBot="1">
      <c r="A4" s="12" t="s">
        <v>24</v>
      </c>
      <c r="B4" s="19" t="s">
        <v>0</v>
      </c>
      <c r="C4" s="12" t="s">
        <v>28</v>
      </c>
      <c r="D4" s="13" t="s">
        <v>1</v>
      </c>
      <c r="E4" s="13" t="s">
        <v>25</v>
      </c>
      <c r="F4" s="13" t="s">
        <v>41</v>
      </c>
      <c r="G4" s="13" t="s">
        <v>38</v>
      </c>
      <c r="H4" s="13" t="s">
        <v>2</v>
      </c>
      <c r="I4" s="13" t="s">
        <v>42</v>
      </c>
      <c r="J4" s="14" t="s">
        <v>3</v>
      </c>
    </row>
    <row r="5" spans="1:10" s="1" customFormat="1" ht="16.5" thickBot="1">
      <c r="A5" s="12">
        <v>1</v>
      </c>
      <c r="B5" s="19">
        <v>2</v>
      </c>
      <c r="C5" s="12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4">
        <v>10</v>
      </c>
    </row>
    <row r="6" spans="1:10" s="1" customFormat="1" ht="15.75">
      <c r="A6" s="15">
        <v>1</v>
      </c>
      <c r="B6" s="20" t="s">
        <v>4</v>
      </c>
      <c r="C6" s="15"/>
      <c r="D6" s="26"/>
      <c r="E6" s="17"/>
      <c r="F6" s="17"/>
      <c r="G6" s="16"/>
      <c r="H6" s="17"/>
      <c r="I6" s="16"/>
      <c r="J6" s="18"/>
    </row>
    <row r="7" spans="1:10" s="36" customFormat="1" ht="15.75">
      <c r="A7" s="31"/>
      <c r="B7" s="32" t="s">
        <v>5</v>
      </c>
      <c r="C7" s="31"/>
      <c r="D7" s="33"/>
      <c r="E7" s="38"/>
      <c r="F7" s="38"/>
      <c r="G7" s="34"/>
      <c r="H7" s="38"/>
      <c r="I7" s="34"/>
      <c r="J7" s="35"/>
    </row>
    <row r="8" spans="1:10" s="1" customFormat="1" ht="15.75">
      <c r="A8" s="2"/>
      <c r="B8" s="21" t="s">
        <v>6</v>
      </c>
      <c r="C8" s="2" t="s">
        <v>7</v>
      </c>
      <c r="D8" s="27"/>
      <c r="E8" s="4"/>
      <c r="F8" s="4"/>
      <c r="G8" s="3"/>
      <c r="H8" s="4"/>
      <c r="I8" s="3"/>
      <c r="J8" s="5"/>
    </row>
    <row r="9" spans="1:10" s="1" customFormat="1" ht="15.75">
      <c r="A9" s="2"/>
      <c r="B9" s="21" t="s">
        <v>8</v>
      </c>
      <c r="C9" s="2"/>
      <c r="D9" s="27"/>
      <c r="E9" s="4"/>
      <c r="F9" s="4"/>
      <c r="G9" s="3"/>
      <c r="H9" s="4"/>
      <c r="I9" s="3"/>
      <c r="J9" s="5"/>
    </row>
    <row r="10" spans="1:10" s="1" customFormat="1" ht="15.75">
      <c r="A10" s="2"/>
      <c r="B10" s="22" t="s">
        <v>9</v>
      </c>
      <c r="C10" s="2" t="s">
        <v>7</v>
      </c>
      <c r="D10" s="27"/>
      <c r="E10" s="4"/>
      <c r="F10" s="4"/>
      <c r="G10" s="3"/>
      <c r="H10" s="4"/>
      <c r="I10" s="3"/>
      <c r="J10" s="5"/>
    </row>
    <row r="11" spans="1:10" s="1" customFormat="1" ht="15.75">
      <c r="A11" s="2"/>
      <c r="B11" s="22" t="s">
        <v>10</v>
      </c>
      <c r="C11" s="2" t="s">
        <v>11</v>
      </c>
      <c r="D11" s="27"/>
      <c r="E11" s="4"/>
      <c r="F11" s="4"/>
      <c r="G11" s="3"/>
      <c r="H11" s="4"/>
      <c r="I11" s="3"/>
      <c r="J11" s="5"/>
    </row>
    <row r="12" spans="1:10" s="36" customFormat="1" ht="15.75">
      <c r="A12" s="31"/>
      <c r="B12" s="32" t="s">
        <v>12</v>
      </c>
      <c r="C12" s="31"/>
      <c r="D12" s="33"/>
      <c r="E12" s="38"/>
      <c r="F12" s="38"/>
      <c r="G12" s="34"/>
      <c r="H12" s="38"/>
      <c r="I12" s="34"/>
      <c r="J12" s="35"/>
    </row>
    <row r="13" spans="1:10" s="1" customFormat="1" ht="15.75">
      <c r="A13" s="2"/>
      <c r="B13" s="21" t="s">
        <v>6</v>
      </c>
      <c r="C13" s="2" t="s">
        <v>7</v>
      </c>
      <c r="D13" s="27"/>
      <c r="E13" s="4"/>
      <c r="F13" s="4"/>
      <c r="G13" s="3"/>
      <c r="H13" s="4"/>
      <c r="I13" s="3"/>
      <c r="J13" s="5"/>
    </row>
    <row r="14" spans="1:10" s="1" customFormat="1" ht="15.75">
      <c r="A14" s="2"/>
      <c r="B14" s="21" t="s">
        <v>8</v>
      </c>
      <c r="C14" s="2"/>
      <c r="D14" s="27"/>
      <c r="E14" s="4"/>
      <c r="F14" s="4"/>
      <c r="G14" s="3"/>
      <c r="H14" s="4"/>
      <c r="I14" s="3"/>
      <c r="J14" s="5"/>
    </row>
    <row r="15" spans="1:10" s="1" customFormat="1" ht="31.5">
      <c r="A15" s="2"/>
      <c r="B15" s="22" t="s">
        <v>9</v>
      </c>
      <c r="C15" s="2" t="s">
        <v>7</v>
      </c>
      <c r="D15" s="27">
        <v>416.2</v>
      </c>
      <c r="E15" s="39">
        <v>40544</v>
      </c>
      <c r="F15" s="4" t="s">
        <v>37</v>
      </c>
      <c r="G15" s="4" t="s">
        <v>40</v>
      </c>
      <c r="H15" s="4" t="s">
        <v>39</v>
      </c>
      <c r="I15" s="4" t="s">
        <v>43</v>
      </c>
      <c r="J15" s="5"/>
    </row>
    <row r="16" spans="1:10" s="1" customFormat="1" ht="15.75">
      <c r="A16" s="2"/>
      <c r="B16" s="22" t="s">
        <v>10</v>
      </c>
      <c r="C16" s="2"/>
      <c r="D16" s="27"/>
      <c r="E16" s="4"/>
      <c r="F16" s="4"/>
      <c r="G16" s="3"/>
      <c r="H16" s="4"/>
      <c r="I16" s="3"/>
      <c r="J16" s="5"/>
    </row>
    <row r="17" spans="1:10" s="1" customFormat="1" ht="31.5">
      <c r="A17" s="2"/>
      <c r="B17" s="30" t="s">
        <v>32</v>
      </c>
      <c r="C17" s="2" t="s">
        <v>11</v>
      </c>
      <c r="D17" s="28">
        <v>100854.77</v>
      </c>
      <c r="E17" s="39">
        <f>$E$15</f>
        <v>40544</v>
      </c>
      <c r="F17" s="39" t="str">
        <f>$F$15</f>
        <v>до 31.12.2011</v>
      </c>
      <c r="G17" s="39" t="str">
        <f>$G$15</f>
        <v>от 30.11.2010 
№378/59</v>
      </c>
      <c r="H17" s="39" t="str">
        <f>$H$15</f>
        <v>РЭК Омской области</v>
      </c>
      <c r="I17" s="39" t="str">
        <f>$I$15</f>
        <v>Сайт РЭК
www.tarif-omsk.ru</v>
      </c>
      <c r="J17" s="5"/>
    </row>
    <row r="18" spans="1:10" s="1" customFormat="1" ht="31.5">
      <c r="A18" s="2"/>
      <c r="B18" s="30" t="s">
        <v>30</v>
      </c>
      <c r="C18" s="2" t="s">
        <v>11</v>
      </c>
      <c r="D18" s="28">
        <v>107097.39</v>
      </c>
      <c r="E18" s="39">
        <f aca="true" t="shared" si="0" ref="E18:E23">$E$15</f>
        <v>40544</v>
      </c>
      <c r="F18" s="39" t="str">
        <f aca="true" t="shared" si="1" ref="F18:F23">$F$15</f>
        <v>до 31.12.2011</v>
      </c>
      <c r="G18" s="39" t="str">
        <f aca="true" t="shared" si="2" ref="G18:G23">$G$15</f>
        <v>от 30.11.2010 
№378/59</v>
      </c>
      <c r="H18" s="39" t="str">
        <f aca="true" t="shared" si="3" ref="H18:H23">$H$15</f>
        <v>РЭК Омской области</v>
      </c>
      <c r="I18" s="39" t="str">
        <f aca="true" t="shared" si="4" ref="I18:I23">$I$15</f>
        <v>Сайт РЭК
www.tarif-omsk.ru</v>
      </c>
      <c r="J18" s="5"/>
    </row>
    <row r="19" spans="1:10" s="1" customFormat="1" ht="47.25">
      <c r="A19" s="2"/>
      <c r="B19" s="30" t="s">
        <v>31</v>
      </c>
      <c r="C19" s="2" t="s">
        <v>11</v>
      </c>
      <c r="D19" s="28">
        <v>166137.09</v>
      </c>
      <c r="E19" s="39">
        <f t="shared" si="0"/>
        <v>40544</v>
      </c>
      <c r="F19" s="39" t="str">
        <f t="shared" si="1"/>
        <v>до 31.12.2011</v>
      </c>
      <c r="G19" s="39" t="str">
        <f t="shared" si="2"/>
        <v>от 30.11.2010 
№378/59</v>
      </c>
      <c r="H19" s="39" t="str">
        <f t="shared" si="3"/>
        <v>РЭК Омской области</v>
      </c>
      <c r="I19" s="39" t="str">
        <f t="shared" si="4"/>
        <v>Сайт РЭК
www.tarif-omsk.ru</v>
      </c>
      <c r="J19" s="5"/>
    </row>
    <row r="20" spans="1:10" s="1" customFormat="1" ht="31.5">
      <c r="A20" s="2"/>
      <c r="B20" s="30" t="s">
        <v>33</v>
      </c>
      <c r="C20" s="2" t="s">
        <v>11</v>
      </c>
      <c r="D20" s="28">
        <v>166393.11</v>
      </c>
      <c r="E20" s="39">
        <f t="shared" si="0"/>
        <v>40544</v>
      </c>
      <c r="F20" s="39" t="str">
        <f t="shared" si="1"/>
        <v>до 31.12.2011</v>
      </c>
      <c r="G20" s="39" t="str">
        <f t="shared" si="2"/>
        <v>от 30.11.2010 
№378/59</v>
      </c>
      <c r="H20" s="39" t="str">
        <f t="shared" si="3"/>
        <v>РЭК Омской области</v>
      </c>
      <c r="I20" s="39" t="str">
        <f t="shared" si="4"/>
        <v>Сайт РЭК
www.tarif-omsk.ru</v>
      </c>
      <c r="J20" s="5"/>
    </row>
    <row r="21" spans="1:10" s="1" customFormat="1" ht="47.25">
      <c r="A21" s="2"/>
      <c r="B21" s="30" t="s">
        <v>34</v>
      </c>
      <c r="C21" s="2" t="s">
        <v>11</v>
      </c>
      <c r="D21" s="28">
        <v>117003.06</v>
      </c>
      <c r="E21" s="39">
        <f t="shared" si="0"/>
        <v>40544</v>
      </c>
      <c r="F21" s="39" t="str">
        <f t="shared" si="1"/>
        <v>до 31.12.2011</v>
      </c>
      <c r="G21" s="39" t="str">
        <f t="shared" si="2"/>
        <v>от 30.11.2010 
№378/59</v>
      </c>
      <c r="H21" s="39" t="str">
        <f t="shared" si="3"/>
        <v>РЭК Омской области</v>
      </c>
      <c r="I21" s="39" t="str">
        <f t="shared" si="4"/>
        <v>Сайт РЭК
www.tarif-omsk.ru</v>
      </c>
      <c r="J21" s="5"/>
    </row>
    <row r="22" spans="1:10" s="1" customFormat="1" ht="47.25">
      <c r="A22" s="2"/>
      <c r="B22" s="30" t="s">
        <v>35</v>
      </c>
      <c r="C22" s="2" t="s">
        <v>11</v>
      </c>
      <c r="D22" s="28">
        <v>138133.87</v>
      </c>
      <c r="E22" s="39">
        <f t="shared" si="0"/>
        <v>40544</v>
      </c>
      <c r="F22" s="39" t="str">
        <f t="shared" si="1"/>
        <v>до 31.12.2011</v>
      </c>
      <c r="G22" s="39" t="str">
        <f t="shared" si="2"/>
        <v>от 30.11.2010 
№378/59</v>
      </c>
      <c r="H22" s="39" t="str">
        <f t="shared" si="3"/>
        <v>РЭК Омской области</v>
      </c>
      <c r="I22" s="39" t="str">
        <f t="shared" si="4"/>
        <v>Сайт РЭК
www.tarif-omsk.ru</v>
      </c>
      <c r="J22" s="5"/>
    </row>
    <row r="23" spans="1:10" s="1" customFormat="1" ht="47.25">
      <c r="A23" s="2"/>
      <c r="B23" s="30" t="s">
        <v>36</v>
      </c>
      <c r="C23" s="2" t="s">
        <v>11</v>
      </c>
      <c r="D23" s="28">
        <v>135598.43</v>
      </c>
      <c r="E23" s="39">
        <f t="shared" si="0"/>
        <v>40544</v>
      </c>
      <c r="F23" s="39" t="str">
        <f t="shared" si="1"/>
        <v>до 31.12.2011</v>
      </c>
      <c r="G23" s="39" t="str">
        <f t="shared" si="2"/>
        <v>от 30.11.2010 
№378/59</v>
      </c>
      <c r="H23" s="39" t="str">
        <f t="shared" si="3"/>
        <v>РЭК Омской области</v>
      </c>
      <c r="I23" s="39" t="str">
        <f t="shared" si="4"/>
        <v>Сайт РЭК
www.tarif-omsk.ru</v>
      </c>
      <c r="J23" s="5"/>
    </row>
    <row r="24" spans="1:10" s="36" customFormat="1" ht="15.75">
      <c r="A24" s="31"/>
      <c r="B24" s="37" t="s">
        <v>13</v>
      </c>
      <c r="C24" s="31"/>
      <c r="D24" s="33"/>
      <c r="E24" s="38"/>
      <c r="F24" s="38"/>
      <c r="G24" s="34"/>
      <c r="H24" s="38"/>
      <c r="I24" s="34"/>
      <c r="J24" s="35"/>
    </row>
    <row r="25" spans="1:10" s="1" customFormat="1" ht="15.75">
      <c r="A25" s="2"/>
      <c r="B25" s="21" t="s">
        <v>6</v>
      </c>
      <c r="C25" s="2" t="s">
        <v>7</v>
      </c>
      <c r="D25" s="27"/>
      <c r="E25" s="4"/>
      <c r="F25" s="4"/>
      <c r="G25" s="3"/>
      <c r="H25" s="4"/>
      <c r="I25" s="3"/>
      <c r="J25" s="5"/>
    </row>
    <row r="26" spans="1:10" s="1" customFormat="1" ht="15.75">
      <c r="A26" s="2"/>
      <c r="B26" s="21" t="s">
        <v>8</v>
      </c>
      <c r="C26" s="2"/>
      <c r="D26" s="27"/>
      <c r="E26" s="4"/>
      <c r="F26" s="4"/>
      <c r="G26" s="3"/>
      <c r="H26" s="4"/>
      <c r="I26" s="3"/>
      <c r="J26" s="5"/>
    </row>
    <row r="27" spans="1:10" s="1" customFormat="1" ht="31.5">
      <c r="A27" s="2"/>
      <c r="B27" s="22" t="s">
        <v>9</v>
      </c>
      <c r="C27" s="2" t="s">
        <v>7</v>
      </c>
      <c r="D27" s="27">
        <f>D15</f>
        <v>416.2</v>
      </c>
      <c r="E27" s="39">
        <f>$E$15</f>
        <v>40544</v>
      </c>
      <c r="F27" s="39" t="str">
        <f>$F$15</f>
        <v>до 31.12.2011</v>
      </c>
      <c r="G27" s="39" t="str">
        <f aca="true" t="shared" si="5" ref="G27:G35">$G$15</f>
        <v>от 30.11.2010 
№378/59</v>
      </c>
      <c r="H27" s="39" t="str">
        <f aca="true" t="shared" si="6" ref="H27:H35">$H$15</f>
        <v>РЭК Омской области</v>
      </c>
      <c r="I27" s="39" t="str">
        <f aca="true" t="shared" si="7" ref="I27:I35">$I$15</f>
        <v>Сайт РЭК
www.tarif-omsk.ru</v>
      </c>
      <c r="J27" s="5"/>
    </row>
    <row r="28" spans="1:10" s="1" customFormat="1" ht="15.75">
      <c r="A28" s="2"/>
      <c r="B28" s="22" t="s">
        <v>10</v>
      </c>
      <c r="C28" s="2"/>
      <c r="D28" s="28"/>
      <c r="E28" s="4"/>
      <c r="F28" s="4"/>
      <c r="G28" s="3"/>
      <c r="H28" s="4"/>
      <c r="I28" s="3"/>
      <c r="J28" s="5"/>
    </row>
    <row r="29" spans="1:10" s="1" customFormat="1" ht="31.5">
      <c r="A29" s="2"/>
      <c r="B29" s="30" t="s">
        <v>32</v>
      </c>
      <c r="C29" s="2" t="s">
        <v>11</v>
      </c>
      <c r="D29" s="28">
        <f>D17</f>
        <v>100854.77</v>
      </c>
      <c r="E29" s="39">
        <f>$E$15</f>
        <v>40544</v>
      </c>
      <c r="F29" s="39" t="str">
        <f>$F$15</f>
        <v>до 31.12.2011</v>
      </c>
      <c r="G29" s="39" t="str">
        <f t="shared" si="5"/>
        <v>от 30.11.2010 
№378/59</v>
      </c>
      <c r="H29" s="39" t="str">
        <f t="shared" si="6"/>
        <v>РЭК Омской области</v>
      </c>
      <c r="I29" s="39" t="str">
        <f t="shared" si="7"/>
        <v>Сайт РЭК
www.tarif-omsk.ru</v>
      </c>
      <c r="J29" s="5"/>
    </row>
    <row r="30" spans="1:10" s="1" customFormat="1" ht="31.5">
      <c r="A30" s="2"/>
      <c r="B30" s="30" t="s">
        <v>30</v>
      </c>
      <c r="C30" s="2" t="s">
        <v>11</v>
      </c>
      <c r="D30" s="28">
        <f aca="true" t="shared" si="8" ref="D30:D35">D18</f>
        <v>107097.39</v>
      </c>
      <c r="E30" s="39">
        <f aca="true" t="shared" si="9" ref="E30:E35">$E$15</f>
        <v>40544</v>
      </c>
      <c r="F30" s="39" t="str">
        <f aca="true" t="shared" si="10" ref="F30:F35">$F$15</f>
        <v>до 31.12.2011</v>
      </c>
      <c r="G30" s="39" t="str">
        <f t="shared" si="5"/>
        <v>от 30.11.2010 
№378/59</v>
      </c>
      <c r="H30" s="39" t="str">
        <f t="shared" si="6"/>
        <v>РЭК Омской области</v>
      </c>
      <c r="I30" s="39" t="str">
        <f t="shared" si="7"/>
        <v>Сайт РЭК
www.tarif-omsk.ru</v>
      </c>
      <c r="J30" s="5"/>
    </row>
    <row r="31" spans="1:10" s="1" customFormat="1" ht="47.25">
      <c r="A31" s="2"/>
      <c r="B31" s="30" t="s">
        <v>31</v>
      </c>
      <c r="C31" s="2" t="s">
        <v>11</v>
      </c>
      <c r="D31" s="28">
        <f t="shared" si="8"/>
        <v>166137.09</v>
      </c>
      <c r="E31" s="39">
        <f t="shared" si="9"/>
        <v>40544</v>
      </c>
      <c r="F31" s="39" t="str">
        <f t="shared" si="10"/>
        <v>до 31.12.2011</v>
      </c>
      <c r="G31" s="39" t="str">
        <f t="shared" si="5"/>
        <v>от 30.11.2010 
№378/59</v>
      </c>
      <c r="H31" s="39" t="str">
        <f t="shared" si="6"/>
        <v>РЭК Омской области</v>
      </c>
      <c r="I31" s="39" t="str">
        <f t="shared" si="7"/>
        <v>Сайт РЭК
www.tarif-omsk.ru</v>
      </c>
      <c r="J31" s="5"/>
    </row>
    <row r="32" spans="1:10" s="1" customFormat="1" ht="31.5">
      <c r="A32" s="2"/>
      <c r="B32" s="30" t="s">
        <v>33</v>
      </c>
      <c r="C32" s="2" t="s">
        <v>11</v>
      </c>
      <c r="D32" s="28">
        <f t="shared" si="8"/>
        <v>166393.11</v>
      </c>
      <c r="E32" s="39">
        <f t="shared" si="9"/>
        <v>40544</v>
      </c>
      <c r="F32" s="39" t="str">
        <f t="shared" si="10"/>
        <v>до 31.12.2011</v>
      </c>
      <c r="G32" s="39" t="str">
        <f t="shared" si="5"/>
        <v>от 30.11.2010 
№378/59</v>
      </c>
      <c r="H32" s="39" t="str">
        <f t="shared" si="6"/>
        <v>РЭК Омской области</v>
      </c>
      <c r="I32" s="39" t="str">
        <f t="shared" si="7"/>
        <v>Сайт РЭК
www.tarif-omsk.ru</v>
      </c>
      <c r="J32" s="5"/>
    </row>
    <row r="33" spans="1:10" s="1" customFormat="1" ht="47.25">
      <c r="A33" s="2"/>
      <c r="B33" s="30" t="s">
        <v>34</v>
      </c>
      <c r="C33" s="2" t="s">
        <v>11</v>
      </c>
      <c r="D33" s="28">
        <f t="shared" si="8"/>
        <v>117003.06</v>
      </c>
      <c r="E33" s="39">
        <f t="shared" si="9"/>
        <v>40544</v>
      </c>
      <c r="F33" s="39" t="str">
        <f t="shared" si="10"/>
        <v>до 31.12.2011</v>
      </c>
      <c r="G33" s="39" t="str">
        <f t="shared" si="5"/>
        <v>от 30.11.2010 
№378/59</v>
      </c>
      <c r="H33" s="39" t="str">
        <f t="shared" si="6"/>
        <v>РЭК Омской области</v>
      </c>
      <c r="I33" s="39" t="str">
        <f t="shared" si="7"/>
        <v>Сайт РЭК
www.tarif-omsk.ru</v>
      </c>
      <c r="J33" s="5"/>
    </row>
    <row r="34" spans="1:10" s="1" customFormat="1" ht="47.25">
      <c r="A34" s="2"/>
      <c r="B34" s="30" t="s">
        <v>35</v>
      </c>
      <c r="C34" s="2" t="s">
        <v>11</v>
      </c>
      <c r="D34" s="28">
        <f t="shared" si="8"/>
        <v>138133.87</v>
      </c>
      <c r="E34" s="39">
        <f t="shared" si="9"/>
        <v>40544</v>
      </c>
      <c r="F34" s="39" t="str">
        <f t="shared" si="10"/>
        <v>до 31.12.2011</v>
      </c>
      <c r="G34" s="39" t="str">
        <f t="shared" si="5"/>
        <v>от 30.11.2010 
№378/59</v>
      </c>
      <c r="H34" s="39" t="str">
        <f t="shared" si="6"/>
        <v>РЭК Омской области</v>
      </c>
      <c r="I34" s="39" t="str">
        <f t="shared" si="7"/>
        <v>Сайт РЭК
www.tarif-omsk.ru</v>
      </c>
      <c r="J34" s="5"/>
    </row>
    <row r="35" spans="1:10" s="1" customFormat="1" ht="47.25">
      <c r="A35" s="2"/>
      <c r="B35" s="30" t="s">
        <v>36</v>
      </c>
      <c r="C35" s="2" t="s">
        <v>11</v>
      </c>
      <c r="D35" s="28">
        <f t="shared" si="8"/>
        <v>135598.43</v>
      </c>
      <c r="E35" s="39">
        <f t="shared" si="9"/>
        <v>40544</v>
      </c>
      <c r="F35" s="39" t="str">
        <f t="shared" si="10"/>
        <v>до 31.12.2011</v>
      </c>
      <c r="G35" s="39" t="str">
        <f t="shared" si="5"/>
        <v>от 30.11.2010 
№378/59</v>
      </c>
      <c r="H35" s="39" t="str">
        <f t="shared" si="6"/>
        <v>РЭК Омской области</v>
      </c>
      <c r="I35" s="39" t="str">
        <f t="shared" si="7"/>
        <v>Сайт РЭК
www.tarif-omsk.ru</v>
      </c>
      <c r="J35" s="5"/>
    </row>
    <row r="36" spans="1:10" s="1" customFormat="1" ht="15.75">
      <c r="A36" s="2">
        <v>2</v>
      </c>
      <c r="B36" s="23" t="s">
        <v>14</v>
      </c>
      <c r="C36" s="2" t="s">
        <v>7</v>
      </c>
      <c r="D36" s="28" t="s">
        <v>29</v>
      </c>
      <c r="E36" s="4"/>
      <c r="F36" s="4"/>
      <c r="G36" s="3"/>
      <c r="H36" s="4"/>
      <c r="I36" s="3"/>
      <c r="J36" s="5"/>
    </row>
    <row r="37" spans="1:10" s="1" customFormat="1" ht="15.75">
      <c r="A37" s="2">
        <v>3</v>
      </c>
      <c r="B37" s="23" t="s">
        <v>15</v>
      </c>
      <c r="C37" s="2" t="s">
        <v>7</v>
      </c>
      <c r="D37" s="28" t="s">
        <v>29</v>
      </c>
      <c r="E37" s="4"/>
      <c r="F37" s="4"/>
      <c r="G37" s="3"/>
      <c r="H37" s="4"/>
      <c r="I37" s="3"/>
      <c r="J37" s="5"/>
    </row>
    <row r="38" spans="1:10" s="1" customFormat="1" ht="15.75">
      <c r="A38" s="2"/>
      <c r="B38" s="21" t="s">
        <v>16</v>
      </c>
      <c r="C38" s="2" t="s">
        <v>7</v>
      </c>
      <c r="D38" s="28" t="s">
        <v>29</v>
      </c>
      <c r="E38" s="4"/>
      <c r="F38" s="4"/>
      <c r="G38" s="3"/>
      <c r="H38" s="4"/>
      <c r="I38" s="3"/>
      <c r="J38" s="5"/>
    </row>
    <row r="39" spans="1:10" s="1" customFormat="1" ht="15.75">
      <c r="A39" s="2"/>
      <c r="B39" s="21" t="s">
        <v>17</v>
      </c>
      <c r="C39" s="2" t="s">
        <v>7</v>
      </c>
      <c r="D39" s="28" t="s">
        <v>29</v>
      </c>
      <c r="E39" s="4"/>
      <c r="F39" s="4"/>
      <c r="G39" s="3"/>
      <c r="H39" s="4"/>
      <c r="I39" s="3"/>
      <c r="J39" s="5"/>
    </row>
    <row r="40" spans="1:10" s="1" customFormat="1" ht="15.75">
      <c r="A40" s="2"/>
      <c r="B40" s="21" t="s">
        <v>18</v>
      </c>
      <c r="C40" s="2" t="s">
        <v>7</v>
      </c>
      <c r="D40" s="28" t="s">
        <v>29</v>
      </c>
      <c r="E40" s="4"/>
      <c r="F40" s="4"/>
      <c r="G40" s="3"/>
      <c r="H40" s="4"/>
      <c r="I40" s="3"/>
      <c r="J40" s="5"/>
    </row>
    <row r="41" spans="1:10" s="1" customFormat="1" ht="15.75">
      <c r="A41" s="2">
        <v>4</v>
      </c>
      <c r="B41" s="23" t="s">
        <v>19</v>
      </c>
      <c r="C41" s="2" t="s">
        <v>7</v>
      </c>
      <c r="D41" s="28" t="s">
        <v>29</v>
      </c>
      <c r="E41" s="4"/>
      <c r="F41" s="4"/>
      <c r="G41" s="3"/>
      <c r="H41" s="4"/>
      <c r="I41" s="3"/>
      <c r="J41" s="5"/>
    </row>
    <row r="42" spans="1:10" s="1" customFormat="1" ht="15.75">
      <c r="A42" s="2">
        <v>5</v>
      </c>
      <c r="B42" s="23" t="s">
        <v>20</v>
      </c>
      <c r="C42" s="2" t="s">
        <v>7</v>
      </c>
      <c r="D42" s="28" t="s">
        <v>29</v>
      </c>
      <c r="E42" s="4"/>
      <c r="F42" s="4"/>
      <c r="G42" s="3"/>
      <c r="H42" s="4"/>
      <c r="I42" s="3"/>
      <c r="J42" s="5"/>
    </row>
    <row r="43" spans="1:10" s="1" customFormat="1" ht="31.5">
      <c r="A43" s="2">
        <v>6</v>
      </c>
      <c r="B43" s="23" t="s">
        <v>21</v>
      </c>
      <c r="C43" s="2" t="s">
        <v>22</v>
      </c>
      <c r="D43" s="28" t="s">
        <v>29</v>
      </c>
      <c r="E43" s="4"/>
      <c r="F43" s="4"/>
      <c r="G43" s="3"/>
      <c r="H43" s="4"/>
      <c r="I43" s="3"/>
      <c r="J43" s="5"/>
    </row>
    <row r="44" spans="1:10" s="1" customFormat="1" ht="16.5" thickBot="1">
      <c r="A44" s="6">
        <v>7</v>
      </c>
      <c r="B44" s="24" t="s">
        <v>23</v>
      </c>
      <c r="C44" s="6" t="s">
        <v>22</v>
      </c>
      <c r="D44" s="29" t="s">
        <v>29</v>
      </c>
      <c r="E44" s="8"/>
      <c r="F44" s="8"/>
      <c r="G44" s="7"/>
      <c r="H44" s="8"/>
      <c r="I44" s="7"/>
      <c r="J44" s="9"/>
    </row>
  </sheetData>
  <mergeCells count="2">
    <mergeCell ref="A1:J1"/>
    <mergeCell ref="A2:J2"/>
  </mergeCells>
  <printOptions horizontalCentered="1"/>
  <pageMargins left="0.2" right="0.19" top="0.2" bottom="0.17" header="0.17" footer="0.16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="85" zoomScaleNormal="85" workbookViewId="0" topLeftCell="A34">
      <selection activeCell="E55" sqref="E55"/>
    </sheetView>
  </sheetViews>
  <sheetFormatPr defaultColWidth="9.00390625" defaultRowHeight="12.75"/>
  <cols>
    <col min="1" max="1" width="5.625" style="51" bestFit="1" customWidth="1"/>
    <col min="2" max="2" width="74.25390625" style="40" customWidth="1"/>
    <col min="3" max="3" width="30.875" style="40" customWidth="1"/>
    <col min="4" max="4" width="12.875" style="57" bestFit="1" customWidth="1"/>
    <col min="5" max="5" width="10.875" style="62" customWidth="1"/>
    <col min="6" max="16384" width="9.125" style="40" customWidth="1"/>
  </cols>
  <sheetData>
    <row r="1" spans="1:5" ht="18.75">
      <c r="A1" s="111" t="s">
        <v>44</v>
      </c>
      <c r="B1" s="111"/>
      <c r="C1" s="111"/>
      <c r="D1" s="111"/>
      <c r="E1" s="111"/>
    </row>
    <row r="2" spans="1:5" ht="18.75">
      <c r="A2" s="111" t="s">
        <v>45</v>
      </c>
      <c r="B2" s="111"/>
      <c r="C2" s="111"/>
      <c r="D2" s="111"/>
      <c r="E2" s="111"/>
    </row>
    <row r="3" spans="1:5" ht="16.5" thickBot="1">
      <c r="A3" s="47"/>
      <c r="B3" s="41"/>
      <c r="C3" s="41"/>
      <c r="D3" s="52"/>
      <c r="E3" s="58"/>
    </row>
    <row r="4" spans="1:5" s="42" customFormat="1" ht="32.25" thickBot="1">
      <c r="A4" s="43" t="s">
        <v>24</v>
      </c>
      <c r="B4" s="87" t="s">
        <v>0</v>
      </c>
      <c r="C4" s="88"/>
      <c r="D4" s="45" t="s">
        <v>28</v>
      </c>
      <c r="E4" s="44" t="s">
        <v>1</v>
      </c>
    </row>
    <row r="5" spans="1:5" ht="16.5" thickBot="1">
      <c r="A5" s="46">
        <v>1</v>
      </c>
      <c r="B5" s="89">
        <v>2</v>
      </c>
      <c r="C5" s="90"/>
      <c r="D5" s="25">
        <v>3</v>
      </c>
      <c r="E5" s="14">
        <v>4</v>
      </c>
    </row>
    <row r="6" spans="1:5" ht="15.75">
      <c r="A6" s="48">
        <v>1</v>
      </c>
      <c r="B6" s="91" t="s">
        <v>46</v>
      </c>
      <c r="C6" s="92"/>
      <c r="D6" s="53" t="s">
        <v>47</v>
      </c>
      <c r="E6" s="59"/>
    </row>
    <row r="7" spans="1:5" ht="15.75">
      <c r="A7" s="49">
        <v>2</v>
      </c>
      <c r="B7" s="93" t="s">
        <v>48</v>
      </c>
      <c r="C7" s="94"/>
      <c r="D7" s="54" t="s">
        <v>49</v>
      </c>
      <c r="E7" s="60">
        <f>539228.47+13948.29</f>
        <v>553176.76</v>
      </c>
    </row>
    <row r="8" spans="1:5" ht="31.5" customHeight="1">
      <c r="A8" s="49">
        <v>3</v>
      </c>
      <c r="B8" s="93" t="s">
        <v>129</v>
      </c>
      <c r="C8" s="94"/>
      <c r="D8" s="54" t="s">
        <v>49</v>
      </c>
      <c r="E8" s="60">
        <f>E9+E10+E15+E18+E19+E20+E21+E22+E23+E24+E27+E30+E35</f>
        <v>550544.26534</v>
      </c>
    </row>
    <row r="9" spans="1:5" ht="15.75">
      <c r="A9" s="49" t="s">
        <v>102</v>
      </c>
      <c r="B9" s="95" t="s">
        <v>50</v>
      </c>
      <c r="C9" s="96"/>
      <c r="D9" s="54" t="s">
        <v>49</v>
      </c>
      <c r="E9" s="60">
        <v>1844.07</v>
      </c>
    </row>
    <row r="10" spans="1:5" ht="15.75">
      <c r="A10" s="49" t="s">
        <v>103</v>
      </c>
      <c r="B10" s="95" t="s">
        <v>130</v>
      </c>
      <c r="C10" s="96"/>
      <c r="D10" s="54" t="s">
        <v>49</v>
      </c>
      <c r="E10" s="60">
        <f>E11</f>
        <v>272910.14</v>
      </c>
    </row>
    <row r="11" spans="1:5" s="69" customFormat="1" ht="15">
      <c r="A11" s="97" t="s">
        <v>104</v>
      </c>
      <c r="B11" s="98"/>
      <c r="C11" s="71" t="s">
        <v>51</v>
      </c>
      <c r="D11" s="67" t="s">
        <v>49</v>
      </c>
      <c r="E11" s="68">
        <f>'[1]Тепло'!$S$7+'[1]Тепло'!$T$56</f>
        <v>272910.14</v>
      </c>
    </row>
    <row r="12" spans="1:5" s="69" customFormat="1" ht="18">
      <c r="A12" s="97"/>
      <c r="B12" s="98"/>
      <c r="C12" s="71" t="s">
        <v>52</v>
      </c>
      <c r="D12" s="67" t="s">
        <v>134</v>
      </c>
      <c r="E12" s="68">
        <v>93059</v>
      </c>
    </row>
    <row r="13" spans="1:5" s="69" customFormat="1" ht="15">
      <c r="A13" s="97"/>
      <c r="B13" s="98"/>
      <c r="C13" s="71" t="s">
        <v>53</v>
      </c>
      <c r="D13" s="67" t="s">
        <v>49</v>
      </c>
      <c r="E13" s="70">
        <f>E11/E12</f>
        <v>2.9326571314972223</v>
      </c>
    </row>
    <row r="14" spans="1:5" s="69" customFormat="1" ht="15">
      <c r="A14" s="97"/>
      <c r="B14" s="98"/>
      <c r="C14" s="71" t="s">
        <v>54</v>
      </c>
      <c r="D14" s="67" t="s">
        <v>47</v>
      </c>
      <c r="E14" s="72" t="s">
        <v>131</v>
      </c>
    </row>
    <row r="15" spans="1:5" ht="32.25" customHeight="1">
      <c r="A15" s="49" t="s">
        <v>105</v>
      </c>
      <c r="B15" s="99" t="s">
        <v>125</v>
      </c>
      <c r="C15" s="100"/>
      <c r="D15" s="54" t="s">
        <v>49</v>
      </c>
      <c r="E15" s="60">
        <f>'[1]Тепло'!$S$15+'[1]Тепло'!$T$64</f>
        <v>49184.39</v>
      </c>
    </row>
    <row r="16" spans="1:5" s="69" customFormat="1" ht="15">
      <c r="A16" s="66" t="s">
        <v>107</v>
      </c>
      <c r="B16" s="101" t="s">
        <v>55</v>
      </c>
      <c r="C16" s="102"/>
      <c r="D16" s="67" t="s">
        <v>56</v>
      </c>
      <c r="E16" s="70">
        <f>E15/E17</f>
        <v>2.047002098385256</v>
      </c>
    </row>
    <row r="17" spans="1:5" s="69" customFormat="1" ht="15">
      <c r="A17" s="66" t="s">
        <v>108</v>
      </c>
      <c r="B17" s="101" t="s">
        <v>57</v>
      </c>
      <c r="C17" s="102"/>
      <c r="D17" s="67" t="s">
        <v>58</v>
      </c>
      <c r="E17" s="68">
        <v>24027.523</v>
      </c>
    </row>
    <row r="18" spans="1:5" ht="15.75">
      <c r="A18" s="49" t="s">
        <v>106</v>
      </c>
      <c r="B18" s="99" t="s">
        <v>59</v>
      </c>
      <c r="C18" s="100"/>
      <c r="D18" s="54" t="s">
        <v>49</v>
      </c>
      <c r="E18" s="60">
        <f>'[1]Тепло'!$S$8+'[1]Тепло'!$T$57</f>
        <v>7152.12</v>
      </c>
    </row>
    <row r="19" spans="1:5" ht="15.75">
      <c r="A19" s="49" t="s">
        <v>110</v>
      </c>
      <c r="B19" s="99" t="s">
        <v>60</v>
      </c>
      <c r="C19" s="100"/>
      <c r="D19" s="54" t="s">
        <v>49</v>
      </c>
      <c r="E19" s="60">
        <f>'[1]Тепло'!$S$16+'[1]Тепло'!$T$65</f>
        <v>1563.3600000000001</v>
      </c>
    </row>
    <row r="20" spans="1:5" ht="15.75">
      <c r="A20" s="49" t="s">
        <v>109</v>
      </c>
      <c r="B20" s="99" t="s">
        <v>61</v>
      </c>
      <c r="C20" s="100"/>
      <c r="D20" s="54" t="s">
        <v>49</v>
      </c>
      <c r="E20" s="60">
        <f>'[1]Тепло'!$T$58+'[1]Тепло'!$S$9</f>
        <v>14881.77</v>
      </c>
    </row>
    <row r="21" spans="1:5" s="69" customFormat="1" ht="15">
      <c r="A21" s="66" t="s">
        <v>111</v>
      </c>
      <c r="B21" s="101" t="s">
        <v>124</v>
      </c>
      <c r="C21" s="102"/>
      <c r="D21" s="67" t="s">
        <v>49</v>
      </c>
      <c r="E21" s="68">
        <f>E20*0.342</f>
        <v>5089.56534</v>
      </c>
    </row>
    <row r="22" spans="1:5" ht="15.75">
      <c r="A22" s="49" t="s">
        <v>112</v>
      </c>
      <c r="B22" s="99" t="s">
        <v>62</v>
      </c>
      <c r="C22" s="100"/>
      <c r="D22" s="54" t="s">
        <v>49</v>
      </c>
      <c r="E22" s="60">
        <v>2115.51</v>
      </c>
    </row>
    <row r="23" spans="1:5" s="69" customFormat="1" ht="15">
      <c r="A23" s="66" t="s">
        <v>115</v>
      </c>
      <c r="B23" s="101" t="s">
        <v>63</v>
      </c>
      <c r="C23" s="102"/>
      <c r="D23" s="67" t="s">
        <v>49</v>
      </c>
      <c r="E23" s="68">
        <f>'[1]Тепло'!$U$13+'[1]Тепло'!$T$62</f>
        <v>11667.55</v>
      </c>
    </row>
    <row r="24" spans="1:6" ht="15.75">
      <c r="A24" s="49" t="s">
        <v>113</v>
      </c>
      <c r="B24" s="99" t="s">
        <v>64</v>
      </c>
      <c r="C24" s="100"/>
      <c r="D24" s="54" t="s">
        <v>49</v>
      </c>
      <c r="E24" s="60">
        <f>'[1]Тепло'!$S$18+'[1]Тепло'!$U$18+'[1]Тепло'!$T$67</f>
        <v>77747.06999999999</v>
      </c>
      <c r="F24" s="64"/>
    </row>
    <row r="25" spans="1:5" s="69" customFormat="1" ht="15">
      <c r="A25" s="66" t="s">
        <v>116</v>
      </c>
      <c r="B25" s="101" t="s">
        <v>65</v>
      </c>
      <c r="C25" s="102"/>
      <c r="D25" s="67" t="s">
        <v>49</v>
      </c>
      <c r="E25" s="68">
        <f>'[2]П 1.19.1'!$G$38+'[2]П 1.19.1'!$I$38</f>
        <v>48287.81972078237</v>
      </c>
    </row>
    <row r="26" spans="1:5" s="69" customFormat="1" ht="15">
      <c r="A26" s="66" t="s">
        <v>117</v>
      </c>
      <c r="B26" s="101" t="s">
        <v>66</v>
      </c>
      <c r="C26" s="102"/>
      <c r="D26" s="67" t="s">
        <v>49</v>
      </c>
      <c r="E26" s="68">
        <f>E25*0.342</f>
        <v>16514.434344507572</v>
      </c>
    </row>
    <row r="27" spans="1:5" ht="15.75">
      <c r="A27" s="49" t="s">
        <v>114</v>
      </c>
      <c r="B27" s="99" t="s">
        <v>67</v>
      </c>
      <c r="C27" s="100"/>
      <c r="D27" s="54" t="s">
        <v>49</v>
      </c>
      <c r="E27" s="60">
        <f>'[1]Тепло'!$S$19+'[1]Тепло'!$U$19+'[1]Тепло'!$T$68</f>
        <v>40965.899999999994</v>
      </c>
    </row>
    <row r="28" spans="1:5" s="69" customFormat="1" ht="15">
      <c r="A28" s="66" t="s">
        <v>118</v>
      </c>
      <c r="B28" s="101" t="s">
        <v>65</v>
      </c>
      <c r="C28" s="102"/>
      <c r="D28" s="67" t="s">
        <v>49</v>
      </c>
      <c r="E28" s="68">
        <f>'[2]П 1.19.1'!$G$55+'[2]П 1.19.1'!$I$55</f>
        <v>28167.751358468384</v>
      </c>
    </row>
    <row r="29" spans="1:5" s="69" customFormat="1" ht="15">
      <c r="A29" s="66" t="s">
        <v>119</v>
      </c>
      <c r="B29" s="101" t="s">
        <v>66</v>
      </c>
      <c r="C29" s="102"/>
      <c r="D29" s="67" t="s">
        <v>49</v>
      </c>
      <c r="E29" s="68">
        <f>E28*0.342</f>
        <v>9633.370964596188</v>
      </c>
    </row>
    <row r="30" spans="1:5" ht="15.75">
      <c r="A30" s="49" t="s">
        <v>120</v>
      </c>
      <c r="B30" s="99" t="s">
        <v>68</v>
      </c>
      <c r="C30" s="100"/>
      <c r="D30" s="54" t="s">
        <v>49</v>
      </c>
      <c r="E30" s="60">
        <f>'[1]Тепло'!$S$17+'[1]Тепло'!$T$66</f>
        <v>50542.65</v>
      </c>
    </row>
    <row r="31" spans="1:5" ht="31.5" customHeight="1">
      <c r="A31" s="49"/>
      <c r="B31" s="103" t="s">
        <v>128</v>
      </c>
      <c r="C31" s="104"/>
      <c r="D31" s="54"/>
      <c r="E31" s="60"/>
    </row>
    <row r="32" spans="1:5" ht="15.75">
      <c r="A32" s="49"/>
      <c r="B32" s="105" t="s">
        <v>132</v>
      </c>
      <c r="C32" s="106"/>
      <c r="D32" s="54"/>
      <c r="E32" s="60"/>
    </row>
    <row r="33" spans="1:5" ht="15.75">
      <c r="A33" s="49"/>
      <c r="B33" s="105" t="s">
        <v>69</v>
      </c>
      <c r="C33" s="106"/>
      <c r="D33" s="54"/>
      <c r="E33" s="60">
        <v>15028.336</v>
      </c>
    </row>
    <row r="34" spans="1:5" ht="15.75">
      <c r="A34" s="49"/>
      <c r="B34" s="105" t="s">
        <v>70</v>
      </c>
      <c r="C34" s="106"/>
      <c r="D34" s="54"/>
      <c r="E34" s="60" t="s">
        <v>131</v>
      </c>
    </row>
    <row r="35" spans="1:5" ht="31.5" customHeight="1">
      <c r="A35" s="49" t="s">
        <v>121</v>
      </c>
      <c r="B35" s="99" t="s">
        <v>126</v>
      </c>
      <c r="C35" s="100"/>
      <c r="D35" s="54" t="s">
        <v>49</v>
      </c>
      <c r="E35" s="60">
        <f>'[1]Тепло'!$T$63+'[1]Тепло'!$S$14</f>
        <v>14880.169999999998</v>
      </c>
    </row>
    <row r="36" spans="1:5" ht="32.25" customHeight="1">
      <c r="A36" s="49"/>
      <c r="B36" s="103" t="s">
        <v>127</v>
      </c>
      <c r="C36" s="104"/>
      <c r="D36" s="54"/>
      <c r="E36" s="60"/>
    </row>
    <row r="37" spans="1:5" ht="15.75">
      <c r="A37" s="49"/>
      <c r="B37" s="105" t="s">
        <v>133</v>
      </c>
      <c r="C37" s="106"/>
      <c r="D37" s="54"/>
      <c r="E37" s="60"/>
    </row>
    <row r="38" spans="1:5" ht="15.75">
      <c r="A38" s="49"/>
      <c r="B38" s="105" t="s">
        <v>71</v>
      </c>
      <c r="C38" s="106"/>
      <c r="D38" s="54"/>
      <c r="E38" s="60">
        <f>7528+3214</f>
        <v>10742</v>
      </c>
    </row>
    <row r="39" spans="1:5" ht="15.75">
      <c r="A39" s="49"/>
      <c r="B39" s="105" t="s">
        <v>72</v>
      </c>
      <c r="C39" s="106"/>
      <c r="D39" s="54"/>
      <c r="E39" s="60" t="s">
        <v>131</v>
      </c>
    </row>
    <row r="40" spans="1:5" ht="15.75">
      <c r="A40" s="49">
        <v>4</v>
      </c>
      <c r="B40" s="107" t="s">
        <v>73</v>
      </c>
      <c r="C40" s="108"/>
      <c r="D40" s="54" t="s">
        <v>49</v>
      </c>
      <c r="E40" s="60">
        <f>E7-E8</f>
        <v>2632.4946599999676</v>
      </c>
    </row>
    <row r="41" spans="1:5" ht="15.75">
      <c r="A41" s="49">
        <v>5</v>
      </c>
      <c r="B41" s="107" t="s">
        <v>74</v>
      </c>
      <c r="C41" s="108"/>
      <c r="D41" s="54" t="s">
        <v>49</v>
      </c>
      <c r="E41" s="60">
        <f>54.3+1823+326</f>
        <v>2203.3</v>
      </c>
    </row>
    <row r="42" spans="1:5" ht="15.75">
      <c r="A42" s="49">
        <v>6</v>
      </c>
      <c r="B42" s="107" t="s">
        <v>75</v>
      </c>
      <c r="C42" s="108"/>
      <c r="D42" s="54" t="s">
        <v>49</v>
      </c>
      <c r="E42" s="60"/>
    </row>
    <row r="43" spans="1:5" ht="15.75">
      <c r="A43" s="49">
        <v>7</v>
      </c>
      <c r="B43" s="107" t="s">
        <v>76</v>
      </c>
      <c r="C43" s="108"/>
      <c r="D43" s="54" t="s">
        <v>77</v>
      </c>
      <c r="E43" s="61">
        <v>374.6</v>
      </c>
    </row>
    <row r="44" spans="1:5" ht="15.75">
      <c r="A44" s="49">
        <v>8</v>
      </c>
      <c r="B44" s="107" t="s">
        <v>78</v>
      </c>
      <c r="C44" s="108"/>
      <c r="D44" s="54" t="s">
        <v>77</v>
      </c>
      <c r="E44" s="61">
        <f>'[1]Тепло'!$S$26+'[1]Тепло'!$T$75</f>
        <v>220.051</v>
      </c>
    </row>
    <row r="45" spans="1:5" ht="15.75">
      <c r="A45" s="49">
        <v>9</v>
      </c>
      <c r="B45" s="107" t="s">
        <v>79</v>
      </c>
      <c r="C45" s="108"/>
      <c r="D45" s="54" t="s">
        <v>80</v>
      </c>
      <c r="E45" s="63">
        <v>678.92642</v>
      </c>
    </row>
    <row r="46" spans="1:5" ht="15.75">
      <c r="A46" s="49">
        <v>10</v>
      </c>
      <c r="B46" s="107" t="s">
        <v>81</v>
      </c>
      <c r="C46" s="108"/>
      <c r="D46" s="54" t="s">
        <v>80</v>
      </c>
      <c r="E46" s="63">
        <v>4.44201</v>
      </c>
    </row>
    <row r="47" spans="1:5" ht="15.75">
      <c r="A47" s="49">
        <v>11</v>
      </c>
      <c r="B47" s="107" t="s">
        <v>82</v>
      </c>
      <c r="C47" s="108"/>
      <c r="D47" s="54" t="s">
        <v>80</v>
      </c>
      <c r="E47" s="63">
        <v>651.27307</v>
      </c>
    </row>
    <row r="48" spans="1:5" s="69" customFormat="1" ht="15">
      <c r="A48" s="66" t="s">
        <v>122</v>
      </c>
      <c r="B48" s="80" t="s">
        <v>83</v>
      </c>
      <c r="C48" s="81"/>
      <c r="D48" s="73" t="s">
        <v>80</v>
      </c>
      <c r="E48" s="68"/>
    </row>
    <row r="49" spans="1:5" s="69" customFormat="1" ht="15">
      <c r="A49" s="66" t="s">
        <v>123</v>
      </c>
      <c r="B49" s="80" t="s">
        <v>84</v>
      </c>
      <c r="C49" s="81"/>
      <c r="D49" s="73" t="s">
        <v>80</v>
      </c>
      <c r="E49" s="68"/>
    </row>
    <row r="50" spans="1:5" ht="15.75">
      <c r="A50" s="49">
        <v>12</v>
      </c>
      <c r="B50" s="107" t="s">
        <v>85</v>
      </c>
      <c r="C50" s="108"/>
      <c r="D50" s="55" t="s">
        <v>86</v>
      </c>
      <c r="E50" s="61">
        <f>E46/E47*100</f>
        <v>0.6820503110930105</v>
      </c>
    </row>
    <row r="51" spans="1:5" ht="15.75">
      <c r="A51" s="49">
        <v>13</v>
      </c>
      <c r="B51" s="107" t="s">
        <v>87</v>
      </c>
      <c r="C51" s="108"/>
      <c r="D51" s="55" t="s">
        <v>88</v>
      </c>
      <c r="E51" s="60">
        <v>1674</v>
      </c>
    </row>
    <row r="52" spans="1:5" ht="15.75">
      <c r="A52" s="49">
        <v>14</v>
      </c>
      <c r="B52" s="107" t="s">
        <v>89</v>
      </c>
      <c r="C52" s="108"/>
      <c r="D52" s="55" t="s">
        <v>88</v>
      </c>
      <c r="E52" s="60">
        <v>91.3</v>
      </c>
    </row>
    <row r="53" spans="1:5" ht="15.75">
      <c r="A53" s="49">
        <v>15</v>
      </c>
      <c r="B53" s="107" t="s">
        <v>90</v>
      </c>
      <c r="C53" s="108"/>
      <c r="D53" s="55" t="s">
        <v>91</v>
      </c>
      <c r="E53" s="60"/>
    </row>
    <row r="54" spans="1:5" ht="15.75">
      <c r="A54" s="49">
        <v>16</v>
      </c>
      <c r="B54" s="107" t="s">
        <v>92</v>
      </c>
      <c r="C54" s="108"/>
      <c r="D54" s="55" t="s">
        <v>91</v>
      </c>
      <c r="E54" s="60">
        <v>2</v>
      </c>
    </row>
    <row r="55" spans="1:5" ht="15.75">
      <c r="A55" s="49">
        <v>17</v>
      </c>
      <c r="B55" s="107" t="s">
        <v>93</v>
      </c>
      <c r="C55" s="108"/>
      <c r="D55" s="55" t="s">
        <v>91</v>
      </c>
      <c r="E55" s="60"/>
    </row>
    <row r="56" spans="1:5" ht="15.75">
      <c r="A56" s="49">
        <v>18</v>
      </c>
      <c r="B56" s="93" t="s">
        <v>94</v>
      </c>
      <c r="C56" s="94"/>
      <c r="D56" s="54" t="s">
        <v>95</v>
      </c>
      <c r="E56" s="60">
        <f>31+46</f>
        <v>77</v>
      </c>
    </row>
    <row r="57" spans="1:5" ht="15.75">
      <c r="A57" s="49">
        <v>19</v>
      </c>
      <c r="B57" s="93" t="s">
        <v>96</v>
      </c>
      <c r="C57" s="94"/>
      <c r="D57" s="54" t="s">
        <v>97</v>
      </c>
      <c r="E57" s="61">
        <v>164.77</v>
      </c>
    </row>
    <row r="58" spans="1:5" ht="15.75">
      <c r="A58" s="49">
        <v>20</v>
      </c>
      <c r="B58" s="93" t="s">
        <v>98</v>
      </c>
      <c r="C58" s="94"/>
      <c r="D58" s="54" t="s">
        <v>99</v>
      </c>
      <c r="E58" s="61">
        <f>E17/E47</f>
        <v>36.89316218771337</v>
      </c>
    </row>
    <row r="59" spans="1:5" ht="16.5" thickBot="1">
      <c r="A59" s="50">
        <v>21</v>
      </c>
      <c r="B59" s="109" t="s">
        <v>100</v>
      </c>
      <c r="C59" s="110"/>
      <c r="D59" s="56" t="s">
        <v>101</v>
      </c>
      <c r="E59" s="65">
        <f>290146.36/(E47*1000)</f>
        <v>0.44550646013967693</v>
      </c>
    </row>
  </sheetData>
  <mergeCells count="56">
    <mergeCell ref="B59:C59"/>
    <mergeCell ref="A1:E1"/>
    <mergeCell ref="A2:E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8:C8"/>
    <mergeCell ref="B9:C9"/>
    <mergeCell ref="B10:C10"/>
    <mergeCell ref="A11:A14"/>
    <mergeCell ref="B11:B14"/>
    <mergeCell ref="B4:C4"/>
    <mergeCell ref="B5:C5"/>
    <mergeCell ref="B6:C6"/>
    <mergeCell ref="B7:C7"/>
  </mergeCells>
  <printOptions horizontalCentered="1"/>
  <pageMargins left="0.2755905511811024" right="0.31496062992125984" top="0.27" bottom="0.27" header="0.17" footer="0.17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3" sqref="B13"/>
    </sheetView>
  </sheetViews>
  <sheetFormatPr defaultColWidth="9.00390625" defaultRowHeight="12.75"/>
  <sheetData>
    <row r="1" ht="12.75">
      <c r="A1" t="s">
        <v>149</v>
      </c>
    </row>
    <row r="4" ht="15.75">
      <c r="B4" s="74" t="s">
        <v>153</v>
      </c>
    </row>
    <row r="5" ht="15.75">
      <c r="B5" s="74" t="s">
        <v>154</v>
      </c>
    </row>
    <row r="9" ht="15.75">
      <c r="B9" s="74" t="s">
        <v>155</v>
      </c>
    </row>
    <row r="10" ht="15.75">
      <c r="B10" s="112" t="s">
        <v>160</v>
      </c>
    </row>
    <row r="11" ht="18.75">
      <c r="B11" s="112" t="s">
        <v>161</v>
      </c>
    </row>
    <row r="12" ht="15.75">
      <c r="B12" s="74" t="s">
        <v>150</v>
      </c>
    </row>
    <row r="13" ht="15.75">
      <c r="B13" s="74" t="s">
        <v>152</v>
      </c>
    </row>
    <row r="14" ht="15.75">
      <c r="B14" s="74" t="s">
        <v>151</v>
      </c>
    </row>
    <row r="15" ht="15.75">
      <c r="B15" s="74" t="s">
        <v>152</v>
      </c>
    </row>
    <row r="16" ht="15.75">
      <c r="B16" s="74" t="s">
        <v>156</v>
      </c>
    </row>
    <row r="17" ht="15.75">
      <c r="B17" s="74" t="s">
        <v>157</v>
      </c>
    </row>
    <row r="18" ht="15.75">
      <c r="B18" s="74" t="s">
        <v>158</v>
      </c>
    </row>
    <row r="19" ht="15.75">
      <c r="B19" s="74" t="s">
        <v>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"Электротехнический комплекс"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Gates</dc:creator>
  <cp:keywords/>
  <dc:description/>
  <cp:lastModifiedBy>Gates</cp:lastModifiedBy>
  <cp:lastPrinted>2010-12-09T07:27:14Z</cp:lastPrinted>
  <dcterms:created xsi:type="dcterms:W3CDTF">2010-12-09T03:12:49Z</dcterms:created>
  <dcterms:modified xsi:type="dcterms:W3CDTF">2010-12-28T11:18:15Z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